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455" activeTab="1"/>
  </bookViews>
  <sheets>
    <sheet name="bs" sheetId="1" r:id="rId1"/>
    <sheet name="pl" sheetId="2" r:id="rId2"/>
  </sheets>
  <definedNames>
    <definedName name="_xlnm.Print_Area" localSheetId="1">'pl'!$A:$IV</definedName>
  </definedNames>
  <calcPr fullCalcOnLoad="1"/>
</workbook>
</file>

<file path=xl/sharedStrings.xml><?xml version="1.0" encoding="utf-8"?>
<sst xmlns="http://schemas.openxmlformats.org/spreadsheetml/2006/main" count="138" uniqueCount="120">
  <si>
    <t>Quarter</t>
  </si>
  <si>
    <t>Individual Period</t>
  </si>
  <si>
    <t>Current Year</t>
  </si>
  <si>
    <t xml:space="preserve">Preceding Year </t>
  </si>
  <si>
    <t>Corresponding</t>
  </si>
  <si>
    <t>Cumulative Period</t>
  </si>
  <si>
    <t>To date</t>
  </si>
  <si>
    <t>Preceding Year</t>
  </si>
  <si>
    <t>period</t>
  </si>
  <si>
    <t>RM'000</t>
  </si>
  <si>
    <t>Turnover</t>
  </si>
  <si>
    <t>(b)</t>
  </si>
  <si>
    <t>Investment income</t>
  </si>
  <si>
    <t>(c)</t>
  </si>
  <si>
    <t xml:space="preserve">Operating profit/(loss) before </t>
  </si>
  <si>
    <t>interest on borrowings,depreciation</t>
  </si>
  <si>
    <t xml:space="preserve">and ammortisation,exceptional </t>
  </si>
  <si>
    <t xml:space="preserve">items, income tax, minority </t>
  </si>
  <si>
    <t>interest and extraordinary items</t>
  </si>
  <si>
    <t>Less : interest on borrowings</t>
  </si>
  <si>
    <t>Less : depreciation and amortisation</t>
  </si>
  <si>
    <t>(d)</t>
  </si>
  <si>
    <t>Exceptional items</t>
  </si>
  <si>
    <t>(e)</t>
  </si>
  <si>
    <t>interests and extraordinary items</t>
  </si>
  <si>
    <t>(f)</t>
  </si>
  <si>
    <t>(g)</t>
  </si>
  <si>
    <t xml:space="preserve">Profit/(loss) before taxation,minority </t>
  </si>
  <si>
    <t>(h)</t>
  </si>
  <si>
    <t>Taxation</t>
  </si>
  <si>
    <t>(i)</t>
  </si>
  <si>
    <t>Profit/(loss) after taxation before</t>
  </si>
  <si>
    <t>deducting minority interests</t>
  </si>
  <si>
    <t>( ii)</t>
  </si>
  <si>
    <t>Less minority interest</t>
  </si>
  <si>
    <t>(j)</t>
  </si>
  <si>
    <t xml:space="preserve">Profit/(loss) after taxation </t>
  </si>
  <si>
    <t xml:space="preserve">attributable to members of the </t>
  </si>
  <si>
    <t>company</t>
  </si>
  <si>
    <t>Extraordinary items attributable to</t>
  </si>
  <si>
    <t>(k)(i)</t>
  </si>
  <si>
    <t>(ii)</t>
  </si>
  <si>
    <t>Extraordinary items</t>
  </si>
  <si>
    <t>Less  minority interests</t>
  </si>
  <si>
    <t>(iii)</t>
  </si>
  <si>
    <t>(l)</t>
  </si>
  <si>
    <t xml:space="preserve"> members of the company</t>
  </si>
  <si>
    <t xml:space="preserve">Profit/(loss) after taxation and  </t>
  </si>
  <si>
    <t>members of the company</t>
  </si>
  <si>
    <t>above after deducting any provision</t>
  </si>
  <si>
    <t xml:space="preserve">Earnings per share based on 2(j) </t>
  </si>
  <si>
    <t>for preference dividends,if any:</t>
  </si>
  <si>
    <t>3(a)</t>
  </si>
  <si>
    <t xml:space="preserve">    </t>
  </si>
  <si>
    <t>(i) (i)</t>
  </si>
  <si>
    <t>KHIND HOLDINGS BERHAD</t>
  </si>
  <si>
    <t>(Company No. 380310-D)</t>
  </si>
  <si>
    <t>(Incorporated in Malaysia)</t>
  </si>
  <si>
    <t>CONSOLIDATED INCOME STATEMENT</t>
  </si>
  <si>
    <t>1 (a)</t>
  </si>
  <si>
    <t>current quarter</t>
  </si>
  <si>
    <t>RM' 000</t>
  </si>
  <si>
    <t>financial year-end</t>
  </si>
  <si>
    <t>Investment</t>
  </si>
  <si>
    <t>Current Assets</t>
  </si>
  <si>
    <t>Fixed Deposits With Licensed Banks</t>
  </si>
  <si>
    <t>Cash &amp; Bank Balance</t>
  </si>
  <si>
    <t>Current Liabilities</t>
  </si>
  <si>
    <t>Total Current Assets</t>
  </si>
  <si>
    <t>Net Current Assets</t>
  </si>
  <si>
    <t>Net Total Assets</t>
  </si>
  <si>
    <t>Financed by :-</t>
  </si>
  <si>
    <t>Share Capital</t>
  </si>
  <si>
    <t>Share Premium</t>
  </si>
  <si>
    <t>Reserves On Consolidation</t>
  </si>
  <si>
    <t>Lease &amp; Hire Purchase Creditors &gt;12mths</t>
  </si>
  <si>
    <t>Deferred Taxation</t>
  </si>
  <si>
    <t>CONSOLIDATED BALANCE SHEETS</t>
  </si>
  <si>
    <t>As at end of</t>
  </si>
  <si>
    <t>As at  preceding</t>
  </si>
  <si>
    <t>Amt due from Holding Company</t>
  </si>
  <si>
    <t>Net Tangible Assets per share (RM)</t>
  </si>
  <si>
    <t>Accumulated Profits-retained profit b/f</t>
  </si>
  <si>
    <t xml:space="preserve">                      </t>
  </si>
  <si>
    <t xml:space="preserve">                             -current year</t>
  </si>
  <si>
    <t>(m)</t>
  </si>
  <si>
    <t>Less: Dividends</t>
  </si>
  <si>
    <t>(n)</t>
  </si>
  <si>
    <t>Less: preacquisition profit</t>
  </si>
  <si>
    <t>Net Profit</t>
  </si>
  <si>
    <t>Other income including interest income</t>
  </si>
  <si>
    <t>Share in the results of associated companies</t>
  </si>
  <si>
    <t>Operating profit/(Loss) after interest on</t>
  </si>
  <si>
    <t xml:space="preserve"> borrowings,depreciation and amortisation and </t>
  </si>
  <si>
    <t xml:space="preserve">exceptional items but before income tax, </t>
  </si>
  <si>
    <t>minority interests and extraordinary items</t>
  </si>
  <si>
    <t>Fully diluted(based on ordinary shares - sen)</t>
  </si>
  <si>
    <t>Basic( based on 30,000,000 shares</t>
  </si>
  <si>
    <t xml:space="preserve">The directors are pleased to announce the unaudited consolidated quarterly report for the financial quarter </t>
  </si>
  <si>
    <t>(1999-30,000,000 shares)  - sen )</t>
  </si>
  <si>
    <t>Bank borrowings</t>
  </si>
  <si>
    <t>Term Loans</t>
  </si>
  <si>
    <t>2(a)</t>
  </si>
  <si>
    <t>Amt due to affiliated Company</t>
  </si>
  <si>
    <t>Net Tangible Assets</t>
  </si>
  <si>
    <t>31.3.2001</t>
  </si>
  <si>
    <t>31.12.00</t>
  </si>
  <si>
    <t>31/3/2001</t>
  </si>
  <si>
    <t>31/3/2000</t>
  </si>
  <si>
    <t>ended 31/3/2001.</t>
  </si>
  <si>
    <t>Property, Plant and Equipment</t>
  </si>
  <si>
    <t>Inventory</t>
  </si>
  <si>
    <t>Trade receivables</t>
  </si>
  <si>
    <t>Other receivables, Deposits &amp; Prepayments</t>
  </si>
  <si>
    <t>Trade payables</t>
  </si>
  <si>
    <t>Other payables &amp; accruals</t>
  </si>
  <si>
    <t>Provision for taxation</t>
  </si>
  <si>
    <t>Minority Shareholders' Interest</t>
  </si>
  <si>
    <t>Total Current Liabilities</t>
  </si>
  <si>
    <t>Lease &amp; Hire Purchase Creditors &lt;12 mths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</si>
</sst>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.0_-;\-* #,##0.0_-;_-* &quot;-&quot;??_-;_-@_-"/>
    <numFmt numFmtId="187" formatCode="_-* #,##0_-;\-* #,##0_-;_-* &quot;-&quot;??_-;_-@_-"/>
    <numFmt numFmtId="188" formatCode="_-* #,##0_-;\(* #,##0\)_-;_-* &quot;-&quot;??_-;_-@_-"/>
    <numFmt numFmtId="189" formatCode="_-* #,##\(* #,##0\)_-;_-* &quot;-&quot;??_-;_-@_-"/>
    <numFmt numFmtId="190" formatCode="_-#,##\(#,##0\)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&quot;$&quot;#,##0_);\(#,##0\)"/>
    <numFmt numFmtId="198" formatCode="_(* #,##0.0_);_(* \(#,##0.0\);_(* &quot;-&quot;??_);_(@_)"/>
    <numFmt numFmtId="199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7" fontId="0" fillId="0" borderId="10" xfId="15" applyNumberFormat="1" applyBorder="1" applyAlignment="1">
      <alignment/>
    </xf>
    <xf numFmtId="0" fontId="0" fillId="0" borderId="8" xfId="0" applyBorder="1" applyAlignment="1">
      <alignment horizontal="right"/>
    </xf>
    <xf numFmtId="179" fontId="0" fillId="0" borderId="8" xfId="15" applyBorder="1" applyAlignment="1">
      <alignment/>
    </xf>
    <xf numFmtId="187" fontId="0" fillId="0" borderId="8" xfId="15" applyNumberFormat="1" applyBorder="1" applyAlignment="1">
      <alignment/>
    </xf>
    <xf numFmtId="179" fontId="0" fillId="0" borderId="10" xfId="15" applyBorder="1" applyAlignment="1">
      <alignment/>
    </xf>
    <xf numFmtId="187" fontId="0" fillId="0" borderId="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left"/>
    </xf>
    <xf numFmtId="179" fontId="0" fillId="0" borderId="7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187" fontId="0" fillId="0" borderId="7" xfId="15" applyNumberFormat="1" applyBorder="1" applyAlignment="1">
      <alignment/>
    </xf>
    <xf numFmtId="187" fontId="0" fillId="0" borderId="6" xfId="15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3" xfId="0" applyNumberFormat="1" applyBorder="1" applyAlignment="1">
      <alignment/>
    </xf>
    <xf numFmtId="41" fontId="0" fillId="0" borderId="10" xfId="15" applyNumberFormat="1" applyBorder="1" applyAlignment="1">
      <alignment/>
    </xf>
    <xf numFmtId="187" fontId="0" fillId="0" borderId="4" xfId="15" applyNumberFormat="1" applyBorder="1" applyAlignment="1">
      <alignment/>
    </xf>
    <xf numFmtId="187" fontId="0" fillId="0" borderId="7" xfId="15" applyNumberFormat="1" applyFont="1" applyBorder="1" applyAlignment="1">
      <alignment/>
    </xf>
    <xf numFmtId="187" fontId="0" fillId="0" borderId="4" xfId="15" applyNumberFormat="1" applyFont="1" applyBorder="1" applyAlignment="1">
      <alignment/>
    </xf>
    <xf numFmtId="14" fontId="0" fillId="0" borderId="7" xfId="0" applyNumberFormat="1" applyBorder="1" applyAlignment="1">
      <alignment horizontal="right"/>
    </xf>
    <xf numFmtId="187" fontId="0" fillId="0" borderId="7" xfId="0" applyNumberFormat="1" applyBorder="1" applyAlignment="1">
      <alignment/>
    </xf>
    <xf numFmtId="0" fontId="0" fillId="0" borderId="14" xfId="0" applyBorder="1" applyAlignment="1">
      <alignment/>
    </xf>
    <xf numFmtId="18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15" applyBorder="1" applyAlignment="1">
      <alignment/>
    </xf>
    <xf numFmtId="43" fontId="0" fillId="0" borderId="0" xfId="0" applyNumberFormat="1" applyBorder="1" applyAlignment="1">
      <alignment/>
    </xf>
    <xf numFmtId="179" fontId="0" fillId="0" borderId="10" xfId="15" applyBorder="1" applyAlignment="1">
      <alignment horizontal="right"/>
    </xf>
    <xf numFmtId="187" fontId="0" fillId="0" borderId="10" xfId="15" applyNumberFormat="1" applyBorder="1" applyAlignment="1">
      <alignment horizontal="right"/>
    </xf>
    <xf numFmtId="179" fontId="0" fillId="0" borderId="8" xfId="15" applyBorder="1" applyAlignment="1">
      <alignment horizontal="right"/>
    </xf>
    <xf numFmtId="187" fontId="0" fillId="0" borderId="8" xfId="15" applyNumberFormat="1" applyBorder="1" applyAlignment="1">
      <alignment horizontal="right"/>
    </xf>
    <xf numFmtId="179" fontId="0" fillId="0" borderId="7" xfId="15" applyBorder="1" applyAlignment="1">
      <alignment horizontal="right"/>
    </xf>
    <xf numFmtId="187" fontId="0" fillId="0" borderId="7" xfId="15" applyNumberFormat="1" applyBorder="1" applyAlignment="1">
      <alignment horizontal="right"/>
    </xf>
    <xf numFmtId="179" fontId="0" fillId="0" borderId="6" xfId="15" applyBorder="1" applyAlignment="1">
      <alignment horizontal="right"/>
    </xf>
    <xf numFmtId="187" fontId="0" fillId="0" borderId="12" xfId="15" applyNumberFormat="1" applyBorder="1" applyAlignment="1">
      <alignment/>
    </xf>
    <xf numFmtId="187" fontId="0" fillId="0" borderId="15" xfId="15" applyNumberFormat="1" applyBorder="1" applyAlignment="1">
      <alignment horizontal="right"/>
    </xf>
    <xf numFmtId="187" fontId="0" fillId="0" borderId="13" xfId="15" applyNumberFormat="1" applyBorder="1" applyAlignment="1">
      <alignment/>
    </xf>
    <xf numFmtId="187" fontId="0" fillId="0" borderId="6" xfId="15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41" fontId="0" fillId="0" borderId="7" xfId="15" applyNumberFormat="1" applyBorder="1" applyAlignment="1">
      <alignment/>
    </xf>
    <xf numFmtId="187" fontId="0" fillId="0" borderId="10" xfId="15" applyNumberFormat="1" applyFont="1" applyBorder="1" applyAlignment="1">
      <alignment horizontal="right"/>
    </xf>
    <xf numFmtId="187" fontId="0" fillId="0" borderId="9" xfId="15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6">
      <selection activeCell="D23" sqref="D23"/>
    </sheetView>
  </sheetViews>
  <sheetFormatPr defaultColWidth="9.140625" defaultRowHeight="12.75"/>
  <cols>
    <col min="1" max="1" width="36.8515625" style="0" customWidth="1"/>
    <col min="2" max="2" width="14.28125" style="0" customWidth="1"/>
    <col min="3" max="3" width="17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5" ht="12.75">
      <c r="A5" t="s">
        <v>77</v>
      </c>
    </row>
    <row r="6" spans="1:3" ht="12.75">
      <c r="A6" s="7"/>
      <c r="B6" s="19" t="s">
        <v>78</v>
      </c>
      <c r="C6" s="19" t="s">
        <v>79</v>
      </c>
    </row>
    <row r="7" spans="1:3" ht="12.75">
      <c r="A7" s="8"/>
      <c r="B7" s="21" t="s">
        <v>60</v>
      </c>
      <c r="C7" s="21" t="s">
        <v>62</v>
      </c>
    </row>
    <row r="8" spans="1:3" ht="12.75">
      <c r="A8" s="8"/>
      <c r="B8" s="21" t="s">
        <v>105</v>
      </c>
      <c r="C8" s="21" t="s">
        <v>106</v>
      </c>
    </row>
    <row r="9" spans="1:3" ht="12.75">
      <c r="A9" s="9"/>
      <c r="B9" s="13" t="s">
        <v>61</v>
      </c>
      <c r="C9" s="13" t="s">
        <v>61</v>
      </c>
    </row>
    <row r="10" spans="1:3" ht="12.75">
      <c r="A10" s="8" t="s">
        <v>110</v>
      </c>
      <c r="B10" s="33">
        <v>33389</v>
      </c>
      <c r="C10" s="33">
        <f>30974+976-30</f>
        <v>31920</v>
      </c>
    </row>
    <row r="11" spans="1:3" ht="12.75">
      <c r="A11" s="8"/>
      <c r="B11" s="8"/>
      <c r="C11" s="8"/>
    </row>
    <row r="12" spans="1:3" ht="12.75">
      <c r="A12" s="8" t="s">
        <v>63</v>
      </c>
      <c r="B12" s="23">
        <v>0</v>
      </c>
      <c r="C12" s="23">
        <v>0</v>
      </c>
    </row>
    <row r="13" spans="1:3" ht="12.75">
      <c r="A13" s="8"/>
      <c r="B13" s="23"/>
      <c r="C13" s="23"/>
    </row>
    <row r="14" spans="1:3" ht="12.75">
      <c r="A14" s="9" t="s">
        <v>64</v>
      </c>
      <c r="B14" s="8"/>
      <c r="C14" s="8"/>
    </row>
    <row r="15" spans="1:3" ht="12.75">
      <c r="A15" s="8" t="s">
        <v>111</v>
      </c>
      <c r="B15" s="34">
        <v>24689</v>
      </c>
      <c r="C15" s="34">
        <f>22700-368</f>
        <v>22332</v>
      </c>
    </row>
    <row r="16" spans="1:3" ht="12.75">
      <c r="A16" s="8" t="s">
        <v>112</v>
      </c>
      <c r="B16" s="33">
        <v>23895</v>
      </c>
      <c r="C16" s="33">
        <v>30991</v>
      </c>
    </row>
    <row r="17" spans="1:3" ht="12.75">
      <c r="A17" s="8" t="s">
        <v>113</v>
      </c>
      <c r="B17" s="33">
        <v>4205</v>
      </c>
      <c r="C17" s="33">
        <f>4230-587</f>
        <v>3643</v>
      </c>
    </row>
    <row r="18" spans="1:3" ht="12.75">
      <c r="A18" s="8" t="s">
        <v>80</v>
      </c>
      <c r="B18" s="33">
        <v>768</v>
      </c>
      <c r="C18" s="33">
        <v>768</v>
      </c>
    </row>
    <row r="19" spans="1:3" ht="12.75">
      <c r="A19" s="8" t="s">
        <v>65</v>
      </c>
      <c r="B19" s="33">
        <v>262</v>
      </c>
      <c r="C19" s="33">
        <v>478</v>
      </c>
    </row>
    <row r="20" spans="1:3" ht="12.75">
      <c r="A20" s="8" t="s">
        <v>66</v>
      </c>
      <c r="B20" s="15">
        <v>9911</v>
      </c>
      <c r="C20" s="15">
        <v>3528</v>
      </c>
    </row>
    <row r="21" spans="1:3" ht="12.75">
      <c r="A21" s="11" t="s">
        <v>68</v>
      </c>
      <c r="B21" s="12">
        <f>SUM(B15:B20)</f>
        <v>63730</v>
      </c>
      <c r="C21" s="12">
        <f>SUM(C15:C20)</f>
        <v>61740</v>
      </c>
    </row>
    <row r="22" spans="1:3" ht="12.75">
      <c r="A22" s="8"/>
      <c r="B22" s="8"/>
      <c r="C22" s="8"/>
    </row>
    <row r="23" spans="1:3" ht="12.75">
      <c r="A23" s="9" t="s">
        <v>67</v>
      </c>
      <c r="B23" s="9"/>
      <c r="C23" s="9"/>
    </row>
    <row r="24" spans="1:3" ht="12.75">
      <c r="A24" s="8" t="s">
        <v>114</v>
      </c>
      <c r="B24" s="33">
        <v>11137</v>
      </c>
      <c r="C24" s="33">
        <f>9615+5</f>
        <v>9620</v>
      </c>
    </row>
    <row r="25" spans="1:3" ht="12.75">
      <c r="A25" s="8" t="s">
        <v>115</v>
      </c>
      <c r="B25" s="33">
        <f>2730+1-1</f>
        <v>2730</v>
      </c>
      <c r="C25" s="33">
        <f>3542-396+200-200</f>
        <v>3146</v>
      </c>
    </row>
    <row r="26" spans="1:3" ht="12.75">
      <c r="A26" s="8" t="s">
        <v>103</v>
      </c>
      <c r="B26" s="33">
        <f>126+396-5</f>
        <v>517</v>
      </c>
      <c r="C26" s="33">
        <f>126+396-5</f>
        <v>517</v>
      </c>
    </row>
    <row r="27" spans="1:3" ht="12.75">
      <c r="A27" s="8" t="s">
        <v>119</v>
      </c>
      <c r="B27" s="33">
        <f>457-386+159+1</f>
        <v>231</v>
      </c>
      <c r="C27" s="33">
        <v>158</v>
      </c>
    </row>
    <row r="28" spans="1:3" ht="12.75">
      <c r="A28" s="8" t="s">
        <v>100</v>
      </c>
      <c r="B28" s="39">
        <f>26234-159-1951-275</f>
        <v>23849</v>
      </c>
      <c r="C28" s="33">
        <v>21394</v>
      </c>
    </row>
    <row r="29" spans="1:3" ht="12.75">
      <c r="A29" s="8" t="s">
        <v>101</v>
      </c>
      <c r="B29" s="33">
        <v>275</v>
      </c>
      <c r="C29" s="33">
        <v>588</v>
      </c>
    </row>
    <row r="30" spans="1:3" ht="12" customHeight="1">
      <c r="A30" s="8" t="s">
        <v>116</v>
      </c>
      <c r="B30" s="33">
        <v>303</v>
      </c>
      <c r="C30" s="33">
        <v>655</v>
      </c>
    </row>
    <row r="31" spans="1:3" ht="12.75">
      <c r="A31" s="11" t="s">
        <v>118</v>
      </c>
      <c r="B31" s="12">
        <f>SUM(B24:B30)</f>
        <v>39042</v>
      </c>
      <c r="C31" s="12">
        <f>SUM(C24:C30)</f>
        <v>36078</v>
      </c>
    </row>
    <row r="32" spans="1:3" ht="12.75">
      <c r="A32" s="8"/>
      <c r="B32" s="8"/>
      <c r="C32" s="8"/>
    </row>
    <row r="33" spans="1:3" ht="12.75">
      <c r="A33" s="11" t="s">
        <v>69</v>
      </c>
      <c r="B33" s="35">
        <f>SUM(B21-B31)</f>
        <v>24688</v>
      </c>
      <c r="C33" s="35">
        <f>SUM(C21-C31)</f>
        <v>25662</v>
      </c>
    </row>
    <row r="34" spans="1:3" ht="12.75">
      <c r="A34" s="8"/>
      <c r="B34" s="8"/>
      <c r="C34" s="8"/>
    </row>
    <row r="35" spans="1:3" ht="13.5" thickBot="1">
      <c r="A35" s="32" t="s">
        <v>70</v>
      </c>
      <c r="B35" s="36">
        <f>SUM(B10+B33+B12)</f>
        <v>58077</v>
      </c>
      <c r="C35" s="36">
        <f>SUM(C10+C33+C12)</f>
        <v>57582</v>
      </c>
    </row>
    <row r="36" spans="1:3" ht="13.5" thickTop="1">
      <c r="A36" s="8"/>
      <c r="B36" s="8"/>
      <c r="C36" s="8"/>
    </row>
    <row r="37" spans="1:3" ht="12.75">
      <c r="A37" s="8" t="s">
        <v>71</v>
      </c>
      <c r="B37" s="8"/>
      <c r="C37" s="8"/>
    </row>
    <row r="38" spans="1:3" ht="12.75">
      <c r="A38" s="8" t="s">
        <v>72</v>
      </c>
      <c r="B38" s="33">
        <v>30000</v>
      </c>
      <c r="C38" s="33">
        <v>30000</v>
      </c>
    </row>
    <row r="39" spans="1:3" ht="12.75">
      <c r="A39" s="8" t="s">
        <v>73</v>
      </c>
      <c r="B39" s="33">
        <v>4868</v>
      </c>
      <c r="C39" s="33">
        <v>4868</v>
      </c>
    </row>
    <row r="40" spans="1:3" ht="12.75">
      <c r="A40" s="8" t="s">
        <v>74</v>
      </c>
      <c r="B40" s="39">
        <v>5972</v>
      </c>
      <c r="C40" s="39">
        <v>6066</v>
      </c>
    </row>
    <row r="41" spans="1:3" ht="12.75">
      <c r="A41" s="8"/>
      <c r="B41" s="40"/>
      <c r="C41" s="40"/>
    </row>
    <row r="42" spans="1:3" ht="12.75">
      <c r="A42" s="8" t="s">
        <v>82</v>
      </c>
      <c r="B42" s="38">
        <f>SUM(C44)</f>
        <v>13228</v>
      </c>
      <c r="C42" s="38">
        <v>10095</v>
      </c>
    </row>
    <row r="43" spans="1:3" ht="12.75">
      <c r="A43" s="9" t="s">
        <v>84</v>
      </c>
      <c r="B43" s="15">
        <f>251-1</f>
        <v>250</v>
      </c>
      <c r="C43" s="15">
        <f>3142+159-368+200</f>
        <v>3133</v>
      </c>
    </row>
    <row r="44" spans="1:3" ht="12.75">
      <c r="A44" s="8"/>
      <c r="B44" s="38">
        <f>SUM(B42:B43)</f>
        <v>13478</v>
      </c>
      <c r="C44" s="38">
        <f>SUM(C42:C43)</f>
        <v>13228</v>
      </c>
    </row>
    <row r="45" spans="1:3" ht="12.75">
      <c r="A45" s="9" t="s">
        <v>83</v>
      </c>
      <c r="B45" s="15"/>
      <c r="C45" s="15"/>
    </row>
    <row r="46" spans="1:3" ht="12.75">
      <c r="A46" s="11" t="s">
        <v>104</v>
      </c>
      <c r="B46" s="35">
        <f>SUM(B38:B40)+B44</f>
        <v>54318</v>
      </c>
      <c r="C46" s="35">
        <f>SUM(C38:C40)+C44</f>
        <v>54162</v>
      </c>
    </row>
    <row r="47" spans="1:3" ht="12.75">
      <c r="A47" s="8"/>
      <c r="B47" s="42"/>
      <c r="C47" s="42"/>
    </row>
    <row r="48" spans="1:3" ht="12.75">
      <c r="A48" s="11" t="s">
        <v>117</v>
      </c>
      <c r="B48" s="65">
        <v>193</v>
      </c>
      <c r="C48" s="65">
        <v>178</v>
      </c>
    </row>
    <row r="49" spans="1:3" ht="12.75">
      <c r="A49" s="8"/>
      <c r="B49" s="33"/>
      <c r="C49" s="33"/>
    </row>
    <row r="50" spans="1:3" ht="12.75">
      <c r="A50" s="8" t="s">
        <v>101</v>
      </c>
      <c r="B50" s="33">
        <v>1951</v>
      </c>
      <c r="C50" s="33">
        <v>1846</v>
      </c>
    </row>
    <row r="51" spans="1:3" ht="12.75">
      <c r="A51" s="8" t="s">
        <v>75</v>
      </c>
      <c r="B51" s="33">
        <v>386</v>
      </c>
      <c r="C51" s="33">
        <v>167</v>
      </c>
    </row>
    <row r="52" spans="1:3" ht="12.75">
      <c r="A52" s="9" t="s">
        <v>76</v>
      </c>
      <c r="B52" s="15">
        <v>1229</v>
      </c>
      <c r="C52" s="15">
        <v>1229</v>
      </c>
    </row>
    <row r="53" spans="1:3" ht="12.75">
      <c r="A53" s="11"/>
      <c r="B53" s="12">
        <f>SUM(B50:B52)</f>
        <v>3566</v>
      </c>
      <c r="C53" s="12">
        <f>SUM(C50:C52)</f>
        <v>3242</v>
      </c>
    </row>
    <row r="54" spans="1:3" ht="12.75">
      <c r="A54" s="8"/>
      <c r="B54" s="33"/>
      <c r="C54" s="33"/>
    </row>
    <row r="55" spans="1:3" ht="13.5" thickBot="1">
      <c r="A55" s="32"/>
      <c r="B55" s="36">
        <f>SUM(B46+B53)+B48</f>
        <v>58077</v>
      </c>
      <c r="C55" s="36">
        <f>SUM(C46+C53)+C48</f>
        <v>57582</v>
      </c>
    </row>
    <row r="56" spans="1:3" ht="13.5" thickTop="1">
      <c r="A56" s="8"/>
      <c r="B56" s="8"/>
      <c r="C56" s="8"/>
    </row>
    <row r="57" spans="1:3" ht="12.75">
      <c r="A57" s="9" t="s">
        <v>81</v>
      </c>
      <c r="B57" s="62">
        <f>SUM(B46)/B38</f>
        <v>1.8106</v>
      </c>
      <c r="C57" s="62">
        <f>SUM(C46)/C38</f>
        <v>1.8054</v>
      </c>
    </row>
  </sheetData>
  <printOptions/>
  <pageMargins left="0.75" right="0.75" top="1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20">
      <selection activeCell="D24" sqref="D24"/>
    </sheetView>
  </sheetViews>
  <sheetFormatPr defaultColWidth="9.140625" defaultRowHeight="12.75"/>
  <cols>
    <col min="1" max="1" width="4.28125" style="0" customWidth="1"/>
    <col min="2" max="2" width="38.28125" style="0" customWidth="1"/>
    <col min="3" max="3" width="13.00390625" style="0" customWidth="1"/>
    <col min="4" max="4" width="13.28125" style="0" customWidth="1"/>
    <col min="5" max="5" width="11.421875" style="0" customWidth="1"/>
    <col min="6" max="6" width="13.281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98</v>
      </c>
    </row>
    <row r="5" ht="12.75">
      <c r="A5" t="s">
        <v>109</v>
      </c>
    </row>
    <row r="6" spans="1:2" ht="12.75">
      <c r="A6" s="31" t="s">
        <v>58</v>
      </c>
      <c r="B6" s="30"/>
    </row>
    <row r="7" spans="1:6" ht="12.75">
      <c r="A7" s="7"/>
      <c r="B7" s="2"/>
      <c r="C7" s="66" t="s">
        <v>1</v>
      </c>
      <c r="D7" s="67"/>
      <c r="E7" s="66" t="s">
        <v>5</v>
      </c>
      <c r="F7" s="67"/>
    </row>
    <row r="8" spans="1:6" ht="12.75">
      <c r="A8" s="8"/>
      <c r="B8" s="4"/>
      <c r="C8" s="7" t="s">
        <v>2</v>
      </c>
      <c r="D8" s="7" t="s">
        <v>3</v>
      </c>
      <c r="E8" s="7" t="s">
        <v>2</v>
      </c>
      <c r="F8" s="7" t="s">
        <v>7</v>
      </c>
    </row>
    <row r="9" spans="1:6" ht="12.75">
      <c r="A9" s="8"/>
      <c r="B9" s="4"/>
      <c r="C9" s="8" t="s">
        <v>0</v>
      </c>
      <c r="D9" s="8" t="s">
        <v>4</v>
      </c>
      <c r="E9" s="8" t="s">
        <v>6</v>
      </c>
      <c r="F9" s="8" t="s">
        <v>4</v>
      </c>
    </row>
    <row r="10" spans="1:6" ht="12.75">
      <c r="A10" s="8"/>
      <c r="B10" s="4"/>
      <c r="C10" s="8"/>
      <c r="D10" s="8" t="s">
        <v>0</v>
      </c>
      <c r="E10" s="8"/>
      <c r="F10" s="8" t="s">
        <v>8</v>
      </c>
    </row>
    <row r="11" spans="1:6" ht="12.75">
      <c r="A11" s="8"/>
      <c r="B11" s="4"/>
      <c r="C11" s="41" t="s">
        <v>107</v>
      </c>
      <c r="D11" s="41" t="s">
        <v>108</v>
      </c>
      <c r="E11" s="41" t="s">
        <v>107</v>
      </c>
      <c r="F11" s="41" t="s">
        <v>108</v>
      </c>
    </row>
    <row r="12" spans="1:6" ht="12.75">
      <c r="A12" s="9"/>
      <c r="B12" s="6"/>
      <c r="C12" s="13" t="s">
        <v>9</v>
      </c>
      <c r="D12" s="13" t="s">
        <v>9</v>
      </c>
      <c r="E12" s="13" t="s">
        <v>9</v>
      </c>
      <c r="F12" s="13" t="s">
        <v>9</v>
      </c>
    </row>
    <row r="13" spans="1:6" ht="12.75">
      <c r="A13" s="11" t="s">
        <v>59</v>
      </c>
      <c r="B13" s="10" t="s">
        <v>10</v>
      </c>
      <c r="C13" s="12">
        <v>28014</v>
      </c>
      <c r="D13" s="52">
        <v>20931</v>
      </c>
      <c r="E13" s="12">
        <v>28014</v>
      </c>
      <c r="F13" s="52">
        <v>20931</v>
      </c>
    </row>
    <row r="14" spans="1:6" ht="12.75">
      <c r="A14" s="18" t="s">
        <v>11</v>
      </c>
      <c r="B14" s="10" t="s">
        <v>12</v>
      </c>
      <c r="C14" s="16">
        <v>0</v>
      </c>
      <c r="D14" s="51">
        <v>0</v>
      </c>
      <c r="E14" s="16">
        <v>0</v>
      </c>
      <c r="F14" s="51">
        <v>0</v>
      </c>
    </row>
    <row r="15" spans="1:6" ht="12.75">
      <c r="A15" s="19" t="s">
        <v>13</v>
      </c>
      <c r="B15" s="47" t="s">
        <v>90</v>
      </c>
      <c r="C15" s="15">
        <v>159</v>
      </c>
      <c r="D15" s="54">
        <v>111</v>
      </c>
      <c r="E15" s="15">
        <v>159</v>
      </c>
      <c r="F15" s="54">
        <v>111</v>
      </c>
    </row>
    <row r="16" spans="1:6" ht="12.75">
      <c r="A16" s="20" t="s">
        <v>102</v>
      </c>
      <c r="B16" s="2" t="s">
        <v>14</v>
      </c>
      <c r="C16" s="7"/>
      <c r="D16" s="61"/>
      <c r="E16" s="7"/>
      <c r="F16" s="19"/>
    </row>
    <row r="17" spans="1:6" ht="12.75">
      <c r="A17" s="21"/>
      <c r="B17" s="4" t="s">
        <v>15</v>
      </c>
      <c r="C17" s="8"/>
      <c r="D17" s="56"/>
      <c r="E17" s="8"/>
      <c r="F17" s="21"/>
    </row>
    <row r="18" spans="1:6" ht="12.75">
      <c r="A18" s="21"/>
      <c r="B18" s="4" t="s">
        <v>16</v>
      </c>
      <c r="C18" s="8"/>
      <c r="D18" s="56"/>
      <c r="E18" s="8"/>
      <c r="F18" s="21"/>
    </row>
    <row r="19" spans="1:6" ht="12.75">
      <c r="A19" s="21"/>
      <c r="B19" s="4" t="s">
        <v>17</v>
      </c>
      <c r="C19" s="8"/>
      <c r="D19" s="56"/>
      <c r="E19" s="8"/>
      <c r="F19" s="56"/>
    </row>
    <row r="20" spans="1:6" ht="12.75">
      <c r="A20" s="13"/>
      <c r="B20" s="6" t="s">
        <v>18</v>
      </c>
      <c r="C20" s="15">
        <f>432+C21+C22</f>
        <v>1622</v>
      </c>
      <c r="D20" s="54">
        <v>1378</v>
      </c>
      <c r="E20" s="15">
        <f>432+E21+E22</f>
        <v>1622</v>
      </c>
      <c r="F20" s="54">
        <v>1378</v>
      </c>
    </row>
    <row r="21" spans="1:6" ht="12.75">
      <c r="A21" s="22" t="s">
        <v>11</v>
      </c>
      <c r="B21" s="10" t="s">
        <v>19</v>
      </c>
      <c r="C21" s="37">
        <v>232</v>
      </c>
      <c r="D21" s="52">
        <v>113</v>
      </c>
      <c r="E21" s="37">
        <v>232</v>
      </c>
      <c r="F21" s="52">
        <v>113</v>
      </c>
    </row>
    <row r="22" spans="1:6" ht="12.75">
      <c r="A22" s="22" t="s">
        <v>13</v>
      </c>
      <c r="B22" s="10" t="s">
        <v>20</v>
      </c>
      <c r="C22" s="37">
        <v>958</v>
      </c>
      <c r="D22" s="52">
        <v>557</v>
      </c>
      <c r="E22" s="37">
        <v>958</v>
      </c>
      <c r="F22" s="52">
        <v>557</v>
      </c>
    </row>
    <row r="23" spans="1:6" ht="12.75">
      <c r="A23" s="22" t="s">
        <v>21</v>
      </c>
      <c r="B23" s="10" t="s">
        <v>22</v>
      </c>
      <c r="C23" s="16">
        <v>0</v>
      </c>
      <c r="D23" s="52">
        <v>0</v>
      </c>
      <c r="E23" s="16">
        <v>0</v>
      </c>
      <c r="F23" s="52">
        <v>0</v>
      </c>
    </row>
    <row r="24" spans="1:6" ht="12.75">
      <c r="A24" s="20" t="s">
        <v>23</v>
      </c>
      <c r="B24" s="2" t="s">
        <v>92</v>
      </c>
      <c r="C24" s="7"/>
      <c r="D24" s="61"/>
      <c r="E24" s="7"/>
      <c r="F24" s="19"/>
    </row>
    <row r="25" spans="1:6" ht="12.75">
      <c r="A25" s="24"/>
      <c r="B25" s="4" t="s">
        <v>93</v>
      </c>
      <c r="C25" s="8"/>
      <c r="D25" s="56"/>
      <c r="E25" s="8"/>
      <c r="F25" s="21"/>
    </row>
    <row r="26" spans="1:6" ht="12.75">
      <c r="A26" s="24"/>
      <c r="B26" s="4" t="s">
        <v>94</v>
      </c>
      <c r="C26" s="8"/>
      <c r="D26" s="56"/>
      <c r="E26" s="8"/>
      <c r="F26" s="21"/>
    </row>
    <row r="27" spans="1:6" ht="12.75">
      <c r="A27" s="25"/>
      <c r="B27" s="6" t="s">
        <v>95</v>
      </c>
      <c r="C27" s="15">
        <f>SUM(C20-C21-C22)</f>
        <v>432</v>
      </c>
      <c r="D27" s="15">
        <f>SUM(D20-D21-D22)</f>
        <v>708</v>
      </c>
      <c r="E27" s="15">
        <f>SUM(E20-E21-E22)</f>
        <v>432</v>
      </c>
      <c r="F27" s="15">
        <f>SUM(F20-F21-F22)</f>
        <v>708</v>
      </c>
    </row>
    <row r="28" spans="1:6" ht="12.75">
      <c r="A28" s="25" t="s">
        <v>25</v>
      </c>
      <c r="B28" s="6" t="s">
        <v>91</v>
      </c>
      <c r="C28" s="14">
        <v>0</v>
      </c>
      <c r="D28" s="54">
        <v>0</v>
      </c>
      <c r="E28" s="14">
        <v>0</v>
      </c>
      <c r="F28" s="53">
        <v>0</v>
      </c>
    </row>
    <row r="29" spans="1:6" ht="12.75">
      <c r="A29" s="20" t="s">
        <v>26</v>
      </c>
      <c r="B29" s="2" t="s">
        <v>27</v>
      </c>
      <c r="C29" s="7"/>
      <c r="D29" s="61"/>
      <c r="E29" s="7"/>
      <c r="F29" s="19"/>
    </row>
    <row r="30" spans="1:6" ht="12.75">
      <c r="A30" s="25"/>
      <c r="B30" s="6" t="s">
        <v>24</v>
      </c>
      <c r="C30" s="17">
        <f>SUM(C27)+C28</f>
        <v>432</v>
      </c>
      <c r="D30" s="17">
        <f>SUM(D27)+D28</f>
        <v>708</v>
      </c>
      <c r="E30" s="17">
        <f>SUM(E27)+E28</f>
        <v>432</v>
      </c>
      <c r="F30" s="17">
        <f>SUM(F27)+F28</f>
        <v>708</v>
      </c>
    </row>
    <row r="31" spans="1:6" ht="12.75">
      <c r="A31" s="22" t="s">
        <v>28</v>
      </c>
      <c r="B31" s="10" t="s">
        <v>29</v>
      </c>
      <c r="C31" s="17">
        <v>167</v>
      </c>
      <c r="D31" s="52">
        <v>190</v>
      </c>
      <c r="E31" s="17">
        <v>167</v>
      </c>
      <c r="F31" s="52">
        <v>190</v>
      </c>
    </row>
    <row r="32" spans="1:6" ht="12.75">
      <c r="A32" s="19" t="s">
        <v>54</v>
      </c>
      <c r="B32" s="2" t="s">
        <v>31</v>
      </c>
      <c r="C32" s="7"/>
      <c r="D32" s="61"/>
      <c r="E32" s="7"/>
      <c r="F32" s="19"/>
    </row>
    <row r="33" spans="1:6" ht="12.75">
      <c r="A33" s="13"/>
      <c r="B33" s="6" t="s">
        <v>32</v>
      </c>
      <c r="C33" s="17">
        <f>SUM(C30)-C31</f>
        <v>265</v>
      </c>
      <c r="D33" s="17">
        <f>SUM(D30)-D31</f>
        <v>518</v>
      </c>
      <c r="E33" s="17">
        <f>SUM(E30)-E31</f>
        <v>265</v>
      </c>
      <c r="F33" s="17">
        <f>SUM(F30)-F31</f>
        <v>518</v>
      </c>
    </row>
    <row r="34" spans="1:6" ht="12.75">
      <c r="A34" s="21" t="s">
        <v>33</v>
      </c>
      <c r="B34" s="4" t="s">
        <v>34</v>
      </c>
      <c r="C34" s="63">
        <v>15</v>
      </c>
      <c r="D34" s="56">
        <v>0</v>
      </c>
      <c r="E34" s="63">
        <v>15</v>
      </c>
      <c r="F34" s="55">
        <v>0</v>
      </c>
    </row>
    <row r="35" spans="1:6" ht="12.75">
      <c r="A35" s="7" t="s">
        <v>35</v>
      </c>
      <c r="B35" s="2" t="s">
        <v>36</v>
      </c>
      <c r="C35" s="7"/>
      <c r="D35" s="61"/>
      <c r="E35" s="7"/>
      <c r="F35" s="19"/>
    </row>
    <row r="36" spans="1:6" ht="12.75">
      <c r="A36" s="8"/>
      <c r="B36" s="4" t="s">
        <v>37</v>
      </c>
      <c r="C36" s="8"/>
      <c r="D36" s="56" t="s">
        <v>53</v>
      </c>
      <c r="E36" s="8"/>
      <c r="F36" s="21" t="s">
        <v>53</v>
      </c>
    </row>
    <row r="37" spans="1:6" ht="12.75">
      <c r="A37" s="9"/>
      <c r="B37" s="6" t="s">
        <v>38</v>
      </c>
      <c r="C37" s="17">
        <f>SUM(C33-C34)</f>
        <v>250</v>
      </c>
      <c r="D37" s="17">
        <f>SUM(D33-D34)</f>
        <v>518</v>
      </c>
      <c r="E37" s="17">
        <f>SUM(E33-E34)</f>
        <v>250</v>
      </c>
      <c r="F37" s="17">
        <f>SUM(F33-F34)</f>
        <v>518</v>
      </c>
    </row>
    <row r="38" spans="1:6" ht="12.75">
      <c r="A38" s="11" t="s">
        <v>40</v>
      </c>
      <c r="B38" s="10" t="s">
        <v>42</v>
      </c>
      <c r="C38" s="16">
        <v>0</v>
      </c>
      <c r="D38" s="52">
        <v>0</v>
      </c>
      <c r="E38" s="16">
        <v>0</v>
      </c>
      <c r="F38" s="51">
        <v>0</v>
      </c>
    </row>
    <row r="39" spans="1:6" ht="12.75">
      <c r="A39" s="18" t="s">
        <v>41</v>
      </c>
      <c r="B39" s="10" t="s">
        <v>43</v>
      </c>
      <c r="C39" s="16">
        <v>0</v>
      </c>
      <c r="D39" s="64">
        <v>0</v>
      </c>
      <c r="E39" s="16">
        <v>0</v>
      </c>
      <c r="F39" s="51">
        <v>0</v>
      </c>
    </row>
    <row r="40" spans="1:6" ht="12.75">
      <c r="A40" s="19" t="s">
        <v>44</v>
      </c>
      <c r="B40" s="2" t="s">
        <v>39</v>
      </c>
      <c r="C40" s="7"/>
      <c r="D40" s="61"/>
      <c r="E40" s="7"/>
      <c r="F40" s="57"/>
    </row>
    <row r="41" spans="1:6" ht="12.75">
      <c r="A41" s="9"/>
      <c r="B41" s="6" t="s">
        <v>46</v>
      </c>
      <c r="C41" s="14">
        <v>0</v>
      </c>
      <c r="D41" s="54">
        <v>0</v>
      </c>
      <c r="E41" s="14">
        <v>0</v>
      </c>
      <c r="F41" s="53">
        <v>0</v>
      </c>
    </row>
    <row r="42" spans="1:6" ht="12.75">
      <c r="A42" s="1" t="s">
        <v>45</v>
      </c>
      <c r="B42" s="7" t="s">
        <v>47</v>
      </c>
      <c r="C42" s="7"/>
      <c r="D42" s="61"/>
      <c r="E42" s="7"/>
      <c r="F42" s="19"/>
    </row>
    <row r="43" spans="1:6" ht="12.75">
      <c r="A43" s="3"/>
      <c r="B43" s="8" t="s">
        <v>39</v>
      </c>
      <c r="C43" s="8"/>
      <c r="D43" s="56"/>
      <c r="E43" s="8"/>
      <c r="F43" s="21"/>
    </row>
    <row r="44" spans="1:6" ht="13.5" thickBot="1">
      <c r="A44" s="26"/>
      <c r="B44" s="27" t="s">
        <v>48</v>
      </c>
      <c r="C44" s="28">
        <f>SUM(C37)+C41</f>
        <v>250</v>
      </c>
      <c r="D44" s="58">
        <f>SUM(D37)+D41</f>
        <v>518</v>
      </c>
      <c r="E44" s="28">
        <f>SUM(E37)+E41</f>
        <v>250</v>
      </c>
      <c r="F44" s="58">
        <f>SUM(F37)+F41</f>
        <v>518</v>
      </c>
    </row>
    <row r="45" spans="1:6" ht="13.5" hidden="1" thickTop="1">
      <c r="A45" s="46" t="s">
        <v>85</v>
      </c>
      <c r="B45" s="45" t="s">
        <v>88</v>
      </c>
      <c r="C45" s="44">
        <v>0</v>
      </c>
      <c r="D45" s="59">
        <v>0</v>
      </c>
      <c r="E45" s="44">
        <v>0</v>
      </c>
      <c r="F45" s="59">
        <v>0</v>
      </c>
    </row>
    <row r="46" spans="1:6" ht="12.75" hidden="1">
      <c r="A46" s="8"/>
      <c r="B46" s="4"/>
      <c r="C46" s="42">
        <f>SUM(C44-C45)</f>
        <v>250</v>
      </c>
      <c r="D46" s="33">
        <f>SUM(D44-D45)</f>
        <v>518</v>
      </c>
      <c r="E46" s="42">
        <f>SUM(E44-E45)</f>
        <v>250</v>
      </c>
      <c r="F46" s="33">
        <f>SUM(F44-F45)</f>
        <v>518</v>
      </c>
    </row>
    <row r="47" spans="1:6" ht="12.75" hidden="1">
      <c r="A47" s="8" t="s">
        <v>87</v>
      </c>
      <c r="B47" s="4" t="s">
        <v>86</v>
      </c>
      <c r="C47" s="42">
        <v>0</v>
      </c>
      <c r="D47" s="33">
        <v>0</v>
      </c>
      <c r="E47" s="42">
        <v>0</v>
      </c>
      <c r="F47" s="56">
        <v>0</v>
      </c>
    </row>
    <row r="48" spans="1:6" ht="13.5" hidden="1" thickBot="1">
      <c r="A48" s="32"/>
      <c r="B48" s="43" t="s">
        <v>89</v>
      </c>
      <c r="C48" s="36">
        <f>SUM(C44-C47)</f>
        <v>250</v>
      </c>
      <c r="D48" s="60">
        <f>SUM(D44-D47)</f>
        <v>518</v>
      </c>
      <c r="E48" s="36">
        <f>SUM(E44-E47)</f>
        <v>250</v>
      </c>
      <c r="F48" s="60">
        <f>SUM(F44-F47)</f>
        <v>518</v>
      </c>
    </row>
    <row r="49" spans="1:6" ht="13.5" thickTop="1">
      <c r="A49" s="8" t="s">
        <v>52</v>
      </c>
      <c r="B49" s="4" t="s">
        <v>50</v>
      </c>
      <c r="C49" s="8"/>
      <c r="D49" s="21"/>
      <c r="E49" s="8"/>
      <c r="F49" s="21"/>
    </row>
    <row r="50" spans="1:6" ht="12.75">
      <c r="A50" s="21"/>
      <c r="B50" s="4" t="s">
        <v>49</v>
      </c>
      <c r="C50" s="8"/>
      <c r="D50" s="21"/>
      <c r="E50" s="8"/>
      <c r="F50" s="21"/>
    </row>
    <row r="51" spans="1:6" ht="12.75">
      <c r="A51" s="21"/>
      <c r="B51" s="4" t="s">
        <v>51</v>
      </c>
      <c r="C51" s="8"/>
      <c r="D51" s="21"/>
      <c r="E51" s="8"/>
      <c r="F51" s="21"/>
    </row>
    <row r="52" spans="1:6" ht="12.75">
      <c r="A52" s="5" t="s">
        <v>30</v>
      </c>
      <c r="B52" s="8" t="s">
        <v>97</v>
      </c>
      <c r="C52" s="8"/>
      <c r="D52" s="21"/>
      <c r="E52" s="8"/>
      <c r="F52" s="21"/>
    </row>
    <row r="53" spans="1:6" ht="12.75">
      <c r="A53" s="21"/>
      <c r="B53" s="4" t="s">
        <v>99</v>
      </c>
      <c r="C53" s="29">
        <f>C37/30000*100</f>
        <v>0.8333333333333334</v>
      </c>
      <c r="D53" s="29">
        <f>D37/30000*100</f>
        <v>1.7266666666666666</v>
      </c>
      <c r="E53" s="29">
        <f>E37/30000*100</f>
        <v>0.8333333333333334</v>
      </c>
      <c r="F53" s="29">
        <f>F37/30000*100</f>
        <v>1.7266666666666666</v>
      </c>
    </row>
    <row r="54" spans="1:6" ht="12.75">
      <c r="A54" s="13" t="s">
        <v>41</v>
      </c>
      <c r="B54" s="6" t="s">
        <v>96</v>
      </c>
      <c r="C54" s="14">
        <v>0</v>
      </c>
      <c r="D54" s="14">
        <v>0</v>
      </c>
      <c r="E54" s="14">
        <v>0</v>
      </c>
      <c r="F54" s="53">
        <v>0</v>
      </c>
    </row>
    <row r="60" s="30" customFormat="1" ht="12.75"/>
    <row r="61" s="30" customFormat="1" ht="12.75"/>
    <row r="62" s="30" customFormat="1" ht="12.75"/>
    <row r="63" spans="3:5" s="30" customFormat="1" ht="12.75">
      <c r="C63" s="48"/>
      <c r="D63" s="48"/>
      <c r="E63" s="48"/>
    </row>
    <row r="64" spans="3:5" s="30" customFormat="1" ht="12.75">
      <c r="C64" s="48"/>
      <c r="D64" s="48"/>
      <c r="E64" s="48"/>
    </row>
    <row r="65" spans="3:5" s="30" customFormat="1" ht="12.75">
      <c r="C65" s="48"/>
      <c r="D65" s="48"/>
      <c r="E65" s="48"/>
    </row>
    <row r="66" spans="3:5" s="30" customFormat="1" ht="12.75">
      <c r="C66" s="49"/>
      <c r="D66" s="49"/>
      <c r="E66" s="50"/>
    </row>
    <row r="67" spans="3:4" s="30" customFormat="1" ht="12.75">
      <c r="C67" s="49"/>
      <c r="D67" s="49"/>
    </row>
    <row r="68" spans="3:5" s="30" customFormat="1" ht="12.75">
      <c r="C68" s="49"/>
      <c r="D68" s="49"/>
      <c r="E68" s="50"/>
    </row>
    <row r="69" spans="3:4" s="30" customFormat="1" ht="12.75">
      <c r="C69" s="49"/>
      <c r="D69" s="49"/>
    </row>
    <row r="70" spans="3:5" s="30" customFormat="1" ht="12.75">
      <c r="C70" s="49"/>
      <c r="D70" s="49"/>
      <c r="E70" s="49"/>
    </row>
    <row r="71" s="30" customFormat="1" ht="12.75"/>
  </sheetData>
  <mergeCells count="2">
    <mergeCell ref="C7:D7"/>
    <mergeCell ref="E7:F7"/>
  </mergeCells>
  <printOptions/>
  <pageMargins left="0.5" right="0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KHIND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2001-05-14T11:37:38Z</cp:lastPrinted>
  <dcterms:created xsi:type="dcterms:W3CDTF">1999-10-18T05:29:27Z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